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Обоснование!$A$17:$AD$27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Обоснование!$A$1:$AD$49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6" i="1"/>
  <c r="AD26" s="1"/>
  <c r="AA25"/>
  <c r="K25"/>
  <c r="AB25" s="1"/>
  <c r="K24"/>
  <c r="AA24" s="1"/>
  <c r="AA23"/>
  <c r="K23"/>
  <c r="AB23" s="1"/>
  <c r="K22"/>
  <c r="AA22" s="1"/>
  <c r="AA21"/>
  <c r="K21"/>
  <c r="AB21" s="1"/>
  <c r="K20"/>
  <c r="AA20" s="1"/>
  <c r="AA19"/>
  <c r="K19"/>
  <c r="AB19" s="1"/>
  <c r="K18"/>
  <c r="AA18" s="1"/>
  <c r="AC26" l="1"/>
  <c r="AC27" s="1"/>
  <c r="AD21"/>
  <c r="AC21"/>
  <c r="AD25"/>
  <c r="AC25"/>
  <c r="AD19"/>
  <c r="AC19"/>
  <c r="AD23"/>
  <c r="AC23"/>
  <c r="AB18"/>
  <c r="AB20"/>
  <c r="AB22"/>
  <c r="AB24"/>
  <c r="AC22" l="1"/>
  <c r="AD22"/>
  <c r="AC18"/>
  <c r="AD18"/>
  <c r="AC24"/>
  <c r="AD24"/>
  <c r="AC20"/>
  <c r="AD20"/>
</calcChain>
</file>

<file path=xl/sharedStrings.xml><?xml version="1.0" encoding="utf-8"?>
<sst xmlns="http://schemas.openxmlformats.org/spreadsheetml/2006/main" count="111" uniqueCount="100">
  <si>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</si>
  <si>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</si>
  <si>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</si>
  <si>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</si>
  <si>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</si>
  <si>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</si>
  <si>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</si>
  <si>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З/ЗА</t>
  </si>
  <si>
    <t>Наименование подгруппы</t>
  </si>
  <si>
    <t>Аккумуляторы</t>
  </si>
  <si>
    <t>Наименование группы</t>
  </si>
  <si>
    <t>Автоспецтехника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</si>
  <si>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</si>
  <si>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</si>
  <si>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</si>
  <si>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</si>
  <si>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</si>
  <si>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</si>
  <si>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</si>
  <si>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</si>
  <si>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</si>
  <si>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</si>
  <si>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</si>
  <si>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</si>
  <si>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</si>
  <si>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</si>
  <si>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</si>
  <si>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</si>
  <si>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</si>
  <si>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</si>
  <si>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</si>
  <si>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</si>
  <si>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</si>
  <si>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</si>
  <si>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</si>
  <si>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</si>
  <si>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</si>
  <si>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</si>
  <si>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</si>
  <si>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</si>
  <si>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</si>
  <si>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</si>
  <si>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</si>
  <si>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</si>
  <si>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</si>
  <si>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</si>
  <si>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</si>
  <si>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</si>
  <si>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</si>
  <si>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</si>
  <si>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</si>
  <si>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</si>
  <si>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</si>
  <si>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</si>
  <si>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</si>
  <si>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</si>
  <si>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</si>
  <si>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</si>
  <si>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</si>
  <si>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</si>
  <si>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</si>
  <si>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</si>
  <si>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</si>
  <si>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ЗА000002</t>
  </si>
  <si>
    <t>Аккумулятор 6 СТ - 75</t>
  </si>
  <si>
    <t>шт</t>
  </si>
  <si>
    <t>ЗА000003</t>
  </si>
  <si>
    <t>Аккумулятор 6 СТ - 90</t>
  </si>
  <si>
    <t>ЗА000004</t>
  </si>
  <si>
    <t>Аккумулятор 6 СТ - 132</t>
  </si>
  <si>
    <t>ЗА000005</t>
  </si>
  <si>
    <t>Аккумулятор 6 СТ-190</t>
  </si>
  <si>
    <t>ЗА000006</t>
  </si>
  <si>
    <t>Аккумулятор 3 СТ-215</t>
  </si>
  <si>
    <t>ЗА000010</t>
  </si>
  <si>
    <t>Аккумулятор 6 СТ-60</t>
  </si>
  <si>
    <t>ЗА000025</t>
  </si>
  <si>
    <t>Аккумулятор 100-А3</t>
  </si>
  <si>
    <t>ЗА000035</t>
  </si>
  <si>
    <t>Аккумулятор 6СТ-60 о/п</t>
  </si>
  <si>
    <t>ББ000004</t>
  </si>
  <si>
    <t>Электролит</t>
  </si>
  <si>
    <t>л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</si>
  <si>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</si>
  <si>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</si>
  <si>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</si>
  <si>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</si>
  <si>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</si>
  <si>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</si>
  <si>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 xml:space="preserve">Терехов Максим Александрович Инженер по подготовке производства АТЦ  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</si>
  <si>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</si>
  <si>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</si>
  <si>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</si>
  <si>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</si>
  <si>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</si>
  <si>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</si>
  <si>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</si>
  <si>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</si>
  <si>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</si>
  <si>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Начальник УМТС Аблякимов Р.Э.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</si>
</sst>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0" fillId="0" borderId="0" applyBorder="0" applyProtection="0"/>
  </cellStyleXfs>
  <cellXfs count="57">
    <xf numFmtId="0" fontId="0" fillId="0" borderId="0" xfId="0"/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5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70560</xdr:colOff>
      <xdr:row>27</xdr:row>
      <xdr:rowOff>109440</xdr:rowOff>
    </xdr:from>
    <xdr:to>
      <xdr:col>28</xdr:col>
      <xdr:colOff>860655</xdr:colOff>
      <xdr:row>27</xdr:row>
      <xdr:rowOff>109800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080" y="5460480"/>
          <a:ext cx="83772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57</xdr:row>
      <xdr:rowOff>109440</xdr:rowOff>
    </xdr:from>
    <xdr:to>
      <xdr:col>28</xdr:col>
      <xdr:colOff>860655</xdr:colOff>
      <xdr:row>57</xdr:row>
      <xdr:rowOff>109800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080" y="9822960"/>
          <a:ext cx="83772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58</xdr:row>
      <xdr:rowOff>109800</xdr:rowOff>
    </xdr:from>
    <xdr:to>
      <xdr:col>28</xdr:col>
      <xdr:colOff>860655</xdr:colOff>
      <xdr:row>58</xdr:row>
      <xdr:rowOff>110160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080" y="9985320"/>
          <a:ext cx="83772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56</xdr:row>
      <xdr:rowOff>109800</xdr:rowOff>
    </xdr:from>
    <xdr:to>
      <xdr:col>28</xdr:col>
      <xdr:colOff>860655</xdr:colOff>
      <xdr:row>56</xdr:row>
      <xdr:rowOff>110160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080" y="9661320"/>
          <a:ext cx="83772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7"/>
  <sheetViews>
    <sheetView tabSelected="1" view="pageBreakPreview" zoomScale="85" zoomScaleNormal="70" zoomScalePageLayoutView="8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D41" sqref="D41"/>
    </sheetView>
  </sheetViews>
  <sheetFormatPr defaultRowHeight="12.75"/>
  <cols>
    <col min="1" max="1" width="4.42578125" style="15" customWidth="1"/>
    <col min="2" max="2" width="12.7109375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4.425781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5" width="8.85546875" style="15" customWidth="1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75">
      <c r="V3" s="16"/>
      <c r="AA3" s="15" t="s">
        <v>2</v>
      </c>
    </row>
    <row r="4" spans="1:30" ht="15.7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2.75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2.75" customHeight="1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2.75" customHeight="1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2.75" customHeight="1">
      <c r="C10" s="20" t="s">
        <v>12</v>
      </c>
      <c r="D10" s="13" t="s">
        <v>9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5.5" customHeight="1">
      <c r="C11" s="20" t="s">
        <v>13</v>
      </c>
      <c r="D11" s="13" t="s">
        <v>14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8.25" customHeight="1">
      <c r="C12" s="20" t="s">
        <v>15</v>
      </c>
      <c r="D12" s="13" t="s">
        <v>16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4" spans="1:30" ht="41.25" customHeight="1">
      <c r="A14" s="11" t="s">
        <v>17</v>
      </c>
      <c r="B14" s="11" t="s">
        <v>18</v>
      </c>
      <c r="C14" s="11" t="s">
        <v>19</v>
      </c>
      <c r="D14" s="11" t="s">
        <v>20</v>
      </c>
      <c r="E14" s="11" t="s">
        <v>21</v>
      </c>
      <c r="F14" s="11" t="s">
        <v>22</v>
      </c>
      <c r="G14" s="11"/>
      <c r="H14" s="11"/>
      <c r="I14" s="11"/>
      <c r="J14" s="10" t="s">
        <v>98</v>
      </c>
      <c r="K14" s="11" t="s">
        <v>23</v>
      </c>
      <c r="L14" s="9" t="s">
        <v>24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25</v>
      </c>
      <c r="AB14" s="7" t="s">
        <v>26</v>
      </c>
      <c r="AC14" s="11" t="s">
        <v>27</v>
      </c>
      <c r="AD14" s="6" t="s">
        <v>28</v>
      </c>
    </row>
    <row r="15" spans="1:30" ht="12.75" customHeight="1">
      <c r="A15" s="11"/>
      <c r="B15" s="11"/>
      <c r="C15" s="11"/>
      <c r="D15" s="11"/>
      <c r="E15" s="11"/>
      <c r="F15" s="11" t="s">
        <v>29</v>
      </c>
      <c r="G15" s="11" t="s">
        <v>30</v>
      </c>
      <c r="H15" s="11" t="s">
        <v>31</v>
      </c>
      <c r="I15" s="11" t="s">
        <v>32</v>
      </c>
      <c r="J15" s="10"/>
      <c r="K15" s="10"/>
      <c r="L15" s="5" t="s">
        <v>33</v>
      </c>
      <c r="M15" s="5"/>
      <c r="N15" s="5"/>
      <c r="O15" s="5"/>
      <c r="P15" s="5"/>
      <c r="Q15" s="5" t="s">
        <v>34</v>
      </c>
      <c r="R15" s="5"/>
      <c r="S15" s="5"/>
      <c r="T15" s="5"/>
      <c r="U15" s="5"/>
      <c r="V15" s="11" t="s">
        <v>35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95</v>
      </c>
      <c r="M16" s="21" t="s">
        <v>96</v>
      </c>
      <c r="N16" s="21" t="s">
        <v>97</v>
      </c>
      <c r="O16" s="21" t="s">
        <v>36</v>
      </c>
      <c r="P16" s="21" t="s">
        <v>37</v>
      </c>
      <c r="Q16" s="21" t="s">
        <v>38</v>
      </c>
      <c r="R16" s="21" t="s">
        <v>39</v>
      </c>
      <c r="S16" s="21" t="s">
        <v>40</v>
      </c>
      <c r="T16" s="21" t="s">
        <v>41</v>
      </c>
      <c r="U16" s="21" t="s">
        <v>42</v>
      </c>
      <c r="V16" s="21" t="s">
        <v>43</v>
      </c>
      <c r="W16" s="21" t="s">
        <v>44</v>
      </c>
      <c r="X16" s="21" t="s">
        <v>45</v>
      </c>
      <c r="Y16" s="21" t="s">
        <v>46</v>
      </c>
      <c r="Z16" s="21" t="s">
        <v>47</v>
      </c>
      <c r="AA16" s="8"/>
      <c r="AB16" s="7"/>
      <c r="AC16" s="7"/>
      <c r="AD16" s="6"/>
    </row>
    <row r="17" spans="1:30" s="26" customForma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48</v>
      </c>
      <c r="M17" s="22" t="s">
        <v>49</v>
      </c>
      <c r="N17" s="22" t="s">
        <v>50</v>
      </c>
      <c r="O17" s="22" t="s">
        <v>51</v>
      </c>
      <c r="P17" s="22" t="s">
        <v>52</v>
      </c>
      <c r="Q17" s="22" t="s">
        <v>53</v>
      </c>
      <c r="R17" s="22" t="s">
        <v>54</v>
      </c>
      <c r="S17" s="22" t="s">
        <v>55</v>
      </c>
      <c r="T17" s="22" t="s">
        <v>56</v>
      </c>
      <c r="U17" s="22" t="s">
        <v>57</v>
      </c>
      <c r="V17" s="22" t="s">
        <v>58</v>
      </c>
      <c r="W17" s="22" t="s">
        <v>59</v>
      </c>
      <c r="X17" s="22" t="s">
        <v>60</v>
      </c>
      <c r="Y17" s="22" t="s">
        <v>61</v>
      </c>
      <c r="Z17" s="22" t="s">
        <v>62</v>
      </c>
      <c r="AA17" s="25">
        <v>13</v>
      </c>
      <c r="AB17" s="25">
        <v>14</v>
      </c>
      <c r="AC17" s="25">
        <v>15</v>
      </c>
      <c r="AD17" s="25">
        <v>16</v>
      </c>
    </row>
    <row r="18" spans="1:30">
      <c r="A18" s="27">
        <v>1</v>
      </c>
      <c r="B18" s="28" t="s">
        <v>63</v>
      </c>
      <c r="C18" s="28" t="s">
        <v>64</v>
      </c>
      <c r="D18" s="28" t="s">
        <v>65</v>
      </c>
      <c r="E18" s="29">
        <v>1</v>
      </c>
      <c r="F18" s="30"/>
      <c r="G18" s="29"/>
      <c r="H18" s="31"/>
      <c r="I18" s="31"/>
      <c r="J18" s="32">
        <v>1.0379</v>
      </c>
      <c r="K18" s="29" t="str">
        <f t="shared" ref="K18:K25" si="0">IF(SUM(F18)=0,"",F18*J18)</f>
        <v/>
      </c>
      <c r="L18" s="33">
        <v>4882.5</v>
      </c>
      <c r="M18" s="33">
        <v>4851.4579999999996</v>
      </c>
      <c r="N18" s="33">
        <v>4517.5</v>
      </c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4">
        <f t="shared" ref="AA18:AA25" si="1">COUNTIF(K18:Z18,"&gt;0")</f>
        <v>3</v>
      </c>
      <c r="AB18" s="35">
        <f t="shared" ref="AB18:AB26" si="2">CEILING(SUM(K18:Z18)/COUNTIF(K18:Z18,"&gt;0"),0.01)</f>
        <v>4750.49</v>
      </c>
      <c r="AC18" s="35">
        <f t="shared" ref="AC18:AC26" si="3">AB18*E18</f>
        <v>4750.49</v>
      </c>
      <c r="AD18" s="36">
        <f t="shared" ref="AD18:AD26" si="4">STDEV(K18:Z18)/AB18*100</f>
        <v>4.2599369609997595</v>
      </c>
    </row>
    <row r="19" spans="1:30">
      <c r="A19" s="27">
        <v>2</v>
      </c>
      <c r="B19" s="28" t="s">
        <v>66</v>
      </c>
      <c r="C19" s="28" t="s">
        <v>67</v>
      </c>
      <c r="D19" s="28" t="s">
        <v>65</v>
      </c>
      <c r="E19" s="29">
        <v>1</v>
      </c>
      <c r="F19" s="30"/>
      <c r="G19" s="29"/>
      <c r="H19" s="31"/>
      <c r="I19" s="31"/>
      <c r="J19" s="32">
        <v>1.0379</v>
      </c>
      <c r="K19" s="29" t="str">
        <f t="shared" si="0"/>
        <v/>
      </c>
      <c r="L19" s="33">
        <v>6019.1660000000002</v>
      </c>
      <c r="M19" s="33">
        <v>5938.95</v>
      </c>
      <c r="N19" s="33">
        <v>5530</v>
      </c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4">
        <f t="shared" si="1"/>
        <v>3</v>
      </c>
      <c r="AB19" s="35">
        <f t="shared" si="2"/>
        <v>5829.38</v>
      </c>
      <c r="AC19" s="35">
        <f t="shared" si="3"/>
        <v>5829.38</v>
      </c>
      <c r="AD19" s="36">
        <f t="shared" si="4"/>
        <v>4.5004401930231195</v>
      </c>
    </row>
    <row r="20" spans="1:30">
      <c r="A20" s="27">
        <v>3</v>
      </c>
      <c r="B20" s="28" t="s">
        <v>68</v>
      </c>
      <c r="C20" s="28" t="s">
        <v>69</v>
      </c>
      <c r="D20" s="28" t="s">
        <v>65</v>
      </c>
      <c r="E20" s="29">
        <v>1</v>
      </c>
      <c r="F20" s="30"/>
      <c r="G20" s="29"/>
      <c r="H20" s="31"/>
      <c r="I20" s="31"/>
      <c r="J20" s="32">
        <v>1.0379</v>
      </c>
      <c r="K20" s="29" t="str">
        <f t="shared" si="0"/>
        <v/>
      </c>
      <c r="L20" s="33">
        <v>9649.1659999999993</v>
      </c>
      <c r="M20" s="33">
        <v>9539.7900000000009</v>
      </c>
      <c r="N20" s="33">
        <v>8882.5</v>
      </c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4">
        <f t="shared" si="1"/>
        <v>3</v>
      </c>
      <c r="AB20" s="35">
        <f t="shared" si="2"/>
        <v>9357.16</v>
      </c>
      <c r="AC20" s="35">
        <f t="shared" si="3"/>
        <v>9357.16</v>
      </c>
      <c r="AD20" s="36">
        <f t="shared" si="4"/>
        <v>4.4317144450799768</v>
      </c>
    </row>
    <row r="21" spans="1:30">
      <c r="A21" s="27">
        <v>4</v>
      </c>
      <c r="B21" s="28" t="s">
        <v>70</v>
      </c>
      <c r="C21" s="28" t="s">
        <v>71</v>
      </c>
      <c r="D21" s="28" t="s">
        <v>65</v>
      </c>
      <c r="E21" s="29">
        <v>1</v>
      </c>
      <c r="F21" s="30"/>
      <c r="G21" s="29"/>
      <c r="H21" s="31"/>
      <c r="I21" s="31"/>
      <c r="J21" s="32">
        <v>1.0379</v>
      </c>
      <c r="K21" s="29" t="str">
        <f t="shared" si="0"/>
        <v/>
      </c>
      <c r="L21" s="33">
        <v>12143.333000000001</v>
      </c>
      <c r="M21" s="33">
        <v>11968.54</v>
      </c>
      <c r="N21" s="33">
        <v>11143.333000000001</v>
      </c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4">
        <f t="shared" si="1"/>
        <v>3</v>
      </c>
      <c r="AB21" s="35">
        <f t="shared" si="2"/>
        <v>11751.74</v>
      </c>
      <c r="AC21" s="35">
        <f t="shared" si="3"/>
        <v>11751.74</v>
      </c>
      <c r="AD21" s="36">
        <f t="shared" si="4"/>
        <v>4.5447823152157225</v>
      </c>
    </row>
    <row r="22" spans="1:30">
      <c r="A22" s="27">
        <v>5</v>
      </c>
      <c r="B22" s="28" t="s">
        <v>72</v>
      </c>
      <c r="C22" s="28" t="s">
        <v>73</v>
      </c>
      <c r="D22" s="28" t="s">
        <v>65</v>
      </c>
      <c r="E22" s="29">
        <v>1</v>
      </c>
      <c r="F22" s="30"/>
      <c r="G22" s="29"/>
      <c r="H22" s="31"/>
      <c r="I22" s="31"/>
      <c r="J22" s="32">
        <v>1.0379</v>
      </c>
      <c r="K22" s="29" t="str">
        <f t="shared" si="0"/>
        <v/>
      </c>
      <c r="L22" s="33">
        <v>9616.6659999999993</v>
      </c>
      <c r="M22" s="33">
        <v>9582.0830000000005</v>
      </c>
      <c r="N22" s="33">
        <v>8921.6659999999993</v>
      </c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4">
        <f t="shared" si="1"/>
        <v>3</v>
      </c>
      <c r="AB22" s="35">
        <f t="shared" si="2"/>
        <v>9373.48</v>
      </c>
      <c r="AC22" s="35">
        <f t="shared" si="3"/>
        <v>9373.48</v>
      </c>
      <c r="AD22" s="36">
        <f t="shared" si="4"/>
        <v>4.17835294281317</v>
      </c>
    </row>
    <row r="23" spans="1:30">
      <c r="A23" s="27">
        <v>6</v>
      </c>
      <c r="B23" s="28" t="s">
        <v>74</v>
      </c>
      <c r="C23" s="28" t="s">
        <v>75</v>
      </c>
      <c r="D23" s="28" t="s">
        <v>65</v>
      </c>
      <c r="E23" s="29">
        <v>1</v>
      </c>
      <c r="F23" s="30"/>
      <c r="G23" s="29"/>
      <c r="H23" s="31"/>
      <c r="I23" s="31"/>
      <c r="J23" s="32">
        <v>1.0379</v>
      </c>
      <c r="K23" s="29" t="str">
        <f t="shared" si="0"/>
        <v/>
      </c>
      <c r="L23" s="33">
        <v>3676.6660000000002</v>
      </c>
      <c r="M23" s="33">
        <v>3649.1660000000002</v>
      </c>
      <c r="N23" s="33">
        <v>3397.5</v>
      </c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4">
        <f t="shared" si="1"/>
        <v>3</v>
      </c>
      <c r="AB23" s="35">
        <f t="shared" si="2"/>
        <v>3574.4500000000003</v>
      </c>
      <c r="AC23" s="35">
        <f t="shared" si="3"/>
        <v>3574.4500000000003</v>
      </c>
      <c r="AD23" s="36">
        <f t="shared" si="4"/>
        <v>4.3042609075316181</v>
      </c>
    </row>
    <row r="24" spans="1:30">
      <c r="A24" s="27">
        <v>7</v>
      </c>
      <c r="B24" s="28" t="s">
        <v>76</v>
      </c>
      <c r="C24" s="28" t="s">
        <v>77</v>
      </c>
      <c r="D24" s="28" t="s">
        <v>65</v>
      </c>
      <c r="E24" s="29">
        <v>1</v>
      </c>
      <c r="F24" s="30"/>
      <c r="G24" s="29"/>
      <c r="H24" s="31"/>
      <c r="I24" s="31"/>
      <c r="J24" s="32">
        <v>1.0379</v>
      </c>
      <c r="K24" s="29" t="str">
        <f t="shared" si="0"/>
        <v/>
      </c>
      <c r="L24" s="33">
        <v>7267.5</v>
      </c>
      <c r="M24" s="33">
        <v>7376.875</v>
      </c>
      <c r="N24" s="33">
        <v>6868.3329999999996</v>
      </c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4">
        <f t="shared" si="1"/>
        <v>3</v>
      </c>
      <c r="AB24" s="35">
        <f t="shared" si="2"/>
        <v>7170.91</v>
      </c>
      <c r="AC24" s="35">
        <f t="shared" si="3"/>
        <v>7170.91</v>
      </c>
      <c r="AD24" s="36">
        <f t="shared" si="4"/>
        <v>3.7328450491773397</v>
      </c>
    </row>
    <row r="25" spans="1:30">
      <c r="A25" s="27">
        <v>8</v>
      </c>
      <c r="B25" s="28" t="s">
        <v>78</v>
      </c>
      <c r="C25" s="28" t="s">
        <v>79</v>
      </c>
      <c r="D25" s="28" t="s">
        <v>65</v>
      </c>
      <c r="E25" s="29">
        <v>1</v>
      </c>
      <c r="F25" s="30"/>
      <c r="G25" s="29"/>
      <c r="H25" s="31"/>
      <c r="I25" s="31"/>
      <c r="J25" s="32">
        <v>1.0379</v>
      </c>
      <c r="K25" s="29" t="str">
        <f t="shared" si="0"/>
        <v/>
      </c>
      <c r="L25" s="33">
        <v>3676.6660000000002</v>
      </c>
      <c r="M25" s="33">
        <v>3649.17</v>
      </c>
      <c r="N25" s="33">
        <v>3397.5</v>
      </c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4">
        <f t="shared" si="1"/>
        <v>3</v>
      </c>
      <c r="AB25" s="35">
        <f t="shared" si="2"/>
        <v>3574.4500000000003</v>
      </c>
      <c r="AC25" s="35">
        <f t="shared" si="3"/>
        <v>3574.4500000000003</v>
      </c>
      <c r="AD25" s="36">
        <f t="shared" si="4"/>
        <v>4.3042880824231293</v>
      </c>
    </row>
    <row r="26" spans="1:30">
      <c r="A26" s="27">
        <v>9</v>
      </c>
      <c r="B26" s="28" t="s">
        <v>80</v>
      </c>
      <c r="C26" s="28" t="s">
        <v>81</v>
      </c>
      <c r="D26" s="28" t="s">
        <v>82</v>
      </c>
      <c r="E26" s="29">
        <v>1</v>
      </c>
      <c r="F26" s="30"/>
      <c r="G26" s="29"/>
      <c r="H26" s="31"/>
      <c r="I26" s="31"/>
      <c r="J26" s="32">
        <v>1.0379</v>
      </c>
      <c r="K26" s="29"/>
      <c r="L26" s="33">
        <v>133.33000000000001</v>
      </c>
      <c r="M26" s="33">
        <v>211.75</v>
      </c>
      <c r="N26" s="33">
        <v>192.5</v>
      </c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4">
        <v>3</v>
      </c>
      <c r="AB26" s="35">
        <f t="shared" si="2"/>
        <v>179.20000000000002</v>
      </c>
      <c r="AC26" s="35">
        <f t="shared" si="3"/>
        <v>179.20000000000002</v>
      </c>
      <c r="AD26" s="36">
        <f>STDEV(K26:Z26)/AB26*100</f>
        <v>22.806016645731887</v>
      </c>
    </row>
    <row r="27" spans="1:30" ht="12.75" customHeight="1">
      <c r="A27" s="37"/>
      <c r="B27" s="38"/>
      <c r="C27" s="4" t="s">
        <v>83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40"/>
      <c r="AC27" s="40">
        <f>SUM(AC18:AC26)</f>
        <v>55561.259999999995</v>
      </c>
      <c r="AD27" s="41"/>
    </row>
    <row r="28" spans="1:30"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3"/>
    </row>
    <row r="29" spans="1:30" s="44" customFormat="1" hidden="1">
      <c r="C29" s="44" t="s">
        <v>84</v>
      </c>
    </row>
    <row r="30" spans="1:30" s="44" customFormat="1" hidden="1">
      <c r="C30" s="45" t="s">
        <v>85</v>
      </c>
    </row>
    <row r="31" spans="1:30" s="44" customFormat="1" hidden="1">
      <c r="C31" s="45" t="s">
        <v>86</v>
      </c>
    </row>
    <row r="32" spans="1:30" s="44" customFormat="1" hidden="1">
      <c r="C32" s="45" t="s">
        <v>87</v>
      </c>
    </row>
    <row r="33" spans="3:30">
      <c r="L33" s="46"/>
    </row>
    <row r="34" spans="3:30" s="47" customFormat="1" ht="15.75">
      <c r="C34" s="48" t="s">
        <v>88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3:30" s="47" customFormat="1" ht="15.75"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3:30" s="47" customFormat="1" ht="27.75" customHeight="1">
      <c r="C36" s="49">
        <v>44860</v>
      </c>
      <c r="D36" s="50"/>
      <c r="E36" s="50"/>
      <c r="F36" s="56" t="s">
        <v>89</v>
      </c>
      <c r="G36" s="56"/>
      <c r="H36" s="56"/>
      <c r="I36" s="56"/>
      <c r="J36" s="56"/>
      <c r="K36" s="51"/>
      <c r="L36" s="3"/>
      <c r="M36" s="3"/>
      <c r="N36" s="3"/>
      <c r="O36" s="52"/>
      <c r="P36" s="52"/>
      <c r="Q36" s="15"/>
      <c r="R36" s="15"/>
      <c r="S36" s="15"/>
      <c r="T36" s="15"/>
      <c r="U36" s="15"/>
      <c r="V36" s="50"/>
      <c r="W36" s="50"/>
      <c r="X36" s="50"/>
      <c r="Y36" s="50"/>
      <c r="Z36" s="50"/>
      <c r="AA36" s="50"/>
      <c r="AB36" s="50"/>
      <c r="AC36" s="53"/>
    </row>
    <row r="37" spans="3:30" s="47" customFormat="1" ht="15.75">
      <c r="C37" s="54" t="s">
        <v>90</v>
      </c>
      <c r="D37" s="50"/>
      <c r="E37" s="50"/>
      <c r="F37" s="2" t="s">
        <v>91</v>
      </c>
      <c r="G37" s="2"/>
      <c r="H37" s="2"/>
      <c r="I37" s="2"/>
      <c r="J37" s="2"/>
      <c r="K37" s="15"/>
      <c r="L37" s="1" t="s">
        <v>92</v>
      </c>
      <c r="M37" s="1"/>
      <c r="N37" s="1"/>
      <c r="O37" s="52"/>
      <c r="P37" s="52"/>
      <c r="Q37" s="15"/>
      <c r="R37" s="15"/>
      <c r="S37" s="15"/>
      <c r="T37" s="15"/>
      <c r="U37" s="15"/>
      <c r="V37" s="50"/>
      <c r="W37" s="50"/>
      <c r="X37" s="50"/>
      <c r="Y37" s="50"/>
      <c r="Z37" s="50"/>
      <c r="AA37" s="50"/>
      <c r="AB37" s="50"/>
    </row>
    <row r="38" spans="3:30">
      <c r="C38" s="55"/>
      <c r="V38" s="51"/>
      <c r="W38" s="51"/>
      <c r="X38" s="51"/>
      <c r="Y38" s="51"/>
      <c r="Z38" s="51"/>
      <c r="AA38" s="51"/>
      <c r="AB38" s="51"/>
    </row>
    <row r="39" spans="3:30">
      <c r="C39" s="48" t="s">
        <v>93</v>
      </c>
      <c r="V39" s="51"/>
      <c r="W39" s="51"/>
      <c r="X39" s="51"/>
      <c r="Y39" s="51"/>
      <c r="Z39" s="51"/>
      <c r="AA39" s="51"/>
      <c r="AB39" s="51"/>
    </row>
    <row r="40" spans="3:30">
      <c r="V40" s="51"/>
      <c r="W40" s="51"/>
      <c r="X40" s="51"/>
      <c r="Y40" s="51"/>
      <c r="Z40" s="51"/>
      <c r="AA40" s="51"/>
      <c r="AB40" s="51"/>
    </row>
    <row r="41" spans="3:30">
      <c r="C41" s="49">
        <v>44866</v>
      </c>
      <c r="D41" s="50"/>
      <c r="E41" s="50"/>
      <c r="F41" s="3" t="s">
        <v>99</v>
      </c>
      <c r="G41" s="3"/>
      <c r="H41" s="3"/>
      <c r="I41" s="3"/>
      <c r="J41" s="3"/>
      <c r="K41" s="51"/>
      <c r="L41" s="3"/>
      <c r="M41" s="3"/>
      <c r="N41" s="3"/>
      <c r="O41" s="52"/>
      <c r="P41" s="52"/>
      <c r="V41" s="50"/>
      <c r="W41" s="50"/>
      <c r="X41" s="50"/>
      <c r="Y41" s="50"/>
      <c r="Z41" s="50"/>
      <c r="AA41" s="50"/>
      <c r="AB41" s="50"/>
    </row>
    <row r="42" spans="3:30">
      <c r="C42" s="54" t="s">
        <v>90</v>
      </c>
      <c r="D42" s="50"/>
      <c r="E42" s="50"/>
      <c r="F42" s="2" t="s">
        <v>91</v>
      </c>
      <c r="G42" s="2"/>
      <c r="H42" s="2"/>
      <c r="I42" s="2"/>
      <c r="J42" s="2"/>
      <c r="L42" s="1" t="s">
        <v>92</v>
      </c>
      <c r="M42" s="1"/>
      <c r="N42" s="1"/>
      <c r="O42" s="52"/>
      <c r="P42" s="52"/>
      <c r="V42" s="50"/>
      <c r="W42" s="50"/>
      <c r="X42" s="50"/>
      <c r="Y42" s="50"/>
      <c r="Z42" s="50"/>
      <c r="AA42" s="50"/>
      <c r="AB42" s="50"/>
    </row>
    <row r="45" spans="3:30">
      <c r="C45" s="48" t="s">
        <v>94</v>
      </c>
    </row>
    <row r="47" spans="3:30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</sheetData>
  <autoFilter ref="A17:AD27"/>
  <mergeCells count="38">
    <mergeCell ref="F41:J41"/>
    <mergeCell ref="L41:N41"/>
    <mergeCell ref="F42:J42"/>
    <mergeCell ref="L42:N42"/>
    <mergeCell ref="C47:AD47"/>
    <mergeCell ref="C27:M27"/>
    <mergeCell ref="F36:J36"/>
    <mergeCell ref="L36:N36"/>
    <mergeCell ref="F37:J37"/>
    <mergeCell ref="L37:N37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2" firstPageNumber="0" fitToHeight="0" orientation="landscape" horizontalDpi="300" verticalDpi="300" r:id="rId1"/>
  <ignoredErrors>
    <ignoredError sqref="AB26 AD2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9</cp:revision>
  <cp:lastPrinted>2019-10-25T15:15:52Z</cp:lastPrinted>
  <dcterms:created xsi:type="dcterms:W3CDTF">1996-10-08T23:32:33Z</dcterms:created>
  <dcterms:modified xsi:type="dcterms:W3CDTF">2022-11-01T04:17:14Z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